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DANE 2\MM\2018\Sylwia zakrzewska\WZ 97 C7.12.2  Montaz SN i komunikacji\na strnę\"/>
    </mc:Choice>
  </mc:AlternateContent>
  <bookViews>
    <workbookView xWindow="0" yWindow="0" windowWidth="28800" windowHeight="12435"/>
  </bookViews>
  <sheets>
    <sheet name="Arkusz2" sheetId="2" r:id="rId1"/>
    <sheet name="Arkusz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P54" i="3" l="1"/>
  <c r="S55" i="3"/>
  <c r="S54" i="3"/>
  <c r="T50" i="3"/>
  <c r="J49" i="3"/>
  <c r="J51" i="3" s="1"/>
  <c r="T47" i="3"/>
  <c r="T46" i="3"/>
  <c r="P45" i="3"/>
  <c r="S44" i="3"/>
  <c r="S43" i="3"/>
  <c r="T42" i="3"/>
  <c r="P41" i="3"/>
  <c r="P40" i="3"/>
  <c r="S56" i="3" l="1"/>
  <c r="T49" i="3"/>
  <c r="T40" i="3"/>
  <c r="T44" i="3"/>
  <c r="T41" i="3"/>
  <c r="T43" i="3"/>
  <c r="T45" i="3"/>
  <c r="P51" i="3"/>
  <c r="S51" i="3"/>
  <c r="T51" i="3" l="1"/>
  <c r="S36" i="3" l="1"/>
  <c r="S35" i="3"/>
  <c r="S34" i="3"/>
  <c r="M34" i="3" l="1"/>
  <c r="T22" i="3"/>
  <c r="T23" i="3"/>
  <c r="T24" i="3"/>
  <c r="T26" i="3"/>
  <c r="T27" i="3"/>
  <c r="T29" i="3"/>
  <c r="T30" i="3"/>
  <c r="M30" i="3" l="1"/>
  <c r="M29" i="3"/>
  <c r="J29" i="3"/>
  <c r="J31" i="3" s="1"/>
  <c r="M26" i="3"/>
  <c r="P25" i="3"/>
  <c r="T25" i="3" s="1"/>
  <c r="M25" i="3"/>
  <c r="S24" i="3"/>
  <c r="M24" i="3"/>
  <c r="S23" i="3"/>
  <c r="S31" i="3" s="1"/>
  <c r="M23" i="3"/>
  <c r="M22" i="3"/>
  <c r="P21" i="3"/>
  <c r="T21" i="3" s="1"/>
  <c r="M21" i="3"/>
  <c r="P20" i="3"/>
  <c r="M20" i="3"/>
  <c r="T20" i="3" s="1"/>
  <c r="P31" i="3" l="1"/>
  <c r="M31" i="3"/>
  <c r="T31" i="3"/>
  <c r="T9" i="3" l="1"/>
  <c r="T11" i="3"/>
  <c r="T12" i="3"/>
  <c r="S8" i="3"/>
  <c r="T8" i="3" s="1"/>
  <c r="S7" i="3"/>
  <c r="T7" i="3" s="1"/>
  <c r="P9" i="3"/>
  <c r="P5" i="3"/>
  <c r="T5" i="3" s="1"/>
  <c r="T4" i="3"/>
  <c r="M14" i="3"/>
  <c r="T14" i="3" s="1"/>
  <c r="M13" i="3"/>
  <c r="M5" i="3"/>
  <c r="M6" i="3"/>
  <c r="T6" i="3" s="1"/>
  <c r="M7" i="3"/>
  <c r="M8" i="3"/>
  <c r="M9" i="3"/>
  <c r="M10" i="3"/>
  <c r="T10" i="3" s="1"/>
  <c r="M4" i="3"/>
  <c r="J13" i="3"/>
  <c r="J15" i="3" s="1"/>
  <c r="M15" i="3" l="1"/>
  <c r="T13" i="3"/>
  <c r="T15" i="3" s="1"/>
  <c r="P15" i="3"/>
  <c r="S15" i="3"/>
</calcChain>
</file>

<file path=xl/sharedStrings.xml><?xml version="1.0" encoding="utf-8"?>
<sst xmlns="http://schemas.openxmlformats.org/spreadsheetml/2006/main" count="228" uniqueCount="55">
  <si>
    <t>Lp.</t>
  </si>
  <si>
    <t>Nazwa elementu</t>
  </si>
  <si>
    <t>Indeks</t>
  </si>
  <si>
    <t>SN</t>
  </si>
  <si>
    <t>SZ</t>
  </si>
  <si>
    <t xml:space="preserve">Ilość </t>
  </si>
  <si>
    <t>Preferowany termin dostawy</t>
  </si>
  <si>
    <t>Termin realizacji od otrzymania zamówienia w tyg.</t>
  </si>
  <si>
    <t>Cena /szt/kpl</t>
  </si>
  <si>
    <t>Wartość</t>
  </si>
  <si>
    <t>Uwagi</t>
  </si>
  <si>
    <t>Bęben napędowy Ø1250x2000 wg rys. 21-300/T-4.1 Rev.1</t>
  </si>
  <si>
    <t>Zabudowa przenośnika ścierowego wg rys. 3014.1430.301-10.25</t>
  </si>
  <si>
    <t>Zabezpiecz. napędu przen. ścierowego wg rys. 3014.1405.301-10.26</t>
  </si>
  <si>
    <t>Skrobacz B6-7x240-Zk-HMX3-20N-PEHD-PFS E2 wg HOSCH</t>
  </si>
  <si>
    <t>Zespół bębna napinającego wg rys. 3014.1428.301-10.26 Rev.1</t>
  </si>
  <si>
    <t>Układ zlinowania wg rys. 3014.1430.301-10.02 Rev.1</t>
  </si>
  <si>
    <t>Zespół bębna nienapędowego Ø1000/260-2600 wg rys. M380.72-18c</t>
  </si>
  <si>
    <t>Bęben odchylający Ø267x2000 wg rys. 22-050/T-4 Rev.1</t>
  </si>
  <si>
    <t>JM</t>
  </si>
  <si>
    <t>szt.</t>
  </si>
  <si>
    <t>kpl</t>
  </si>
  <si>
    <t>Elementy maszynowe  przenośnika Z-6.4 BIS  - KWB Turów</t>
  </si>
  <si>
    <t>05.03.2018</t>
  </si>
  <si>
    <t>09.02.2018</t>
  </si>
  <si>
    <t>Blok  krążków  linowych 1x wyk.P; 1x wyk.L wg rys. 21-150/T-3</t>
  </si>
  <si>
    <t xml:space="preserve">Zestaw napędowy 630kW 1x wyk.L-L wg rys. M360.495  </t>
  </si>
  <si>
    <t xml:space="preserve">Zestaw napędowy 630kW 1x wyk.L-L; 2x wyk.P-P wg rys. M360.497a </t>
  </si>
  <si>
    <t>HOSCH</t>
  </si>
  <si>
    <t>Famur</t>
  </si>
  <si>
    <t>18-20</t>
  </si>
  <si>
    <t>Fugo</t>
  </si>
  <si>
    <t>23-24</t>
  </si>
  <si>
    <t>Befared</t>
  </si>
  <si>
    <t>20 kwietnia</t>
  </si>
  <si>
    <t>cena napędów</t>
  </si>
  <si>
    <t xml:space="preserve">Z kosztorysu </t>
  </si>
  <si>
    <t>cena przy dostawie do 20 maja 2018</t>
  </si>
  <si>
    <t>Załącznik nr 2</t>
  </si>
  <si>
    <t>cena przy zastosowaniu łożysk prod.kraśnik do poz. nr 1</t>
  </si>
  <si>
    <t>Firma potrzymała swoje ostateczne ceny i terminy z dnia 08.01.2018</t>
  </si>
  <si>
    <t>Oferty po negocjacjach z dnia 08.01.2018</t>
  </si>
  <si>
    <t>Oferty po negocjacjach z dnia 10.01.2018</t>
  </si>
  <si>
    <t>Nr rys.</t>
  </si>
  <si>
    <t xml:space="preserve">Ilość [kpl] </t>
  </si>
  <si>
    <t>Masa 
[kg]</t>
  </si>
  <si>
    <t>Nr zapotrzebowania SAP</t>
  </si>
  <si>
    <t>Preferowany termin wykonania</t>
  </si>
  <si>
    <t>3014.1425.301-10.92b</t>
  </si>
  <si>
    <t xml:space="preserve">14.05.2018 –   
15.06.2018 </t>
  </si>
  <si>
    <t>Termin realizacji  zamówienia w tyg.</t>
  </si>
  <si>
    <t xml:space="preserve">Montaż konstrukcji i komunikacji stacji napędowej przenośnika C-7.12.2 wg rys.3014.1425.301-10.92b, - wykaz elementów konstrukcji - załącznik nr 7 ; wykaz elementów komunikacji - załącznik nr 6                                                                                                        </t>
  </si>
  <si>
    <t xml:space="preserve">Montaż konstrukcji i komunikacji stacji napędowej przenośnika C-7.12.2 wg rys. 3014.1425.301-10.92b       
</t>
  </si>
  <si>
    <r>
      <rPr>
        <b/>
        <sz val="12"/>
        <color indexed="8"/>
        <rFont val="Arial"/>
        <family val="2"/>
        <charset val="238"/>
      </rPr>
      <t>1. Oświadczamy, że:</t>
    </r>
    <r>
      <rPr>
        <sz val="12"/>
        <color indexed="8"/>
        <rFont val="Arial"/>
        <family val="2"/>
        <charset val="238"/>
      </rPr>
      <t xml:space="preserve">
1.1 Oferowane ceny uwzględniają wszystkie koszty wykonania zmówienia w danej części;
1.2 Zapoznaliśmy się z warunkami niniejszego postępowania i przyjmujemy je bez zastrzeżeń;
1.3 Niniejszą ofertą jesteśmy związani przez 40 dni od dnia składania ofert;
1.4 </t>
    </r>
    <r>
      <rPr>
        <b/>
        <sz val="12"/>
        <color indexed="8"/>
        <rFont val="Arial"/>
        <family val="2"/>
        <charset val="238"/>
      </rPr>
      <t>Akceptujemy</t>
    </r>
    <r>
      <rPr>
        <sz val="12"/>
        <color indexed="8"/>
        <rFont val="Arial"/>
        <family val="2"/>
        <charset val="238"/>
      </rPr>
      <t xml:space="preserve"> zasady rozliczania i warunki płatności (wymagany termin płatności – 30 dni od daty otrzymania poprawnie wystawionej faktury, oraz pozytywnego odbioru przez Kontrolę Jakości RAMB Sp. z o.o.).
1.5 </t>
    </r>
    <r>
      <rPr>
        <b/>
        <sz val="12"/>
        <color indexed="8"/>
        <rFont val="Arial"/>
        <family val="2"/>
        <charset val="238"/>
      </rPr>
      <t xml:space="preserve">Akceptujemy: 
</t>
    </r>
    <r>
      <rPr>
        <sz val="12"/>
        <color indexed="8"/>
        <rFont val="Arial"/>
        <family val="2"/>
        <charset val="238"/>
      </rPr>
      <t xml:space="preserve">Projekt umowy - Załącznik nr 3,
-Warunki techniczne wykonania montażu - Załącznik nr 5 
- Warunki techniczne WTWiO/01/DJ/RAMB - Załącznik nr 13
-Wykaz elementów komunikacji stacji napędowej wg rys. 3014.1425.301-10.92.b. - Załącznik nr 6 
-Wykaz elementów konstrukcji stacji napędowej wg rys. 3014.1425.301-10.92.b. - Załącznik nr 7
-Zasady powierzania Podmiotom obcym czynności na terenie Zakładu Górniczego lub w ruchu ZGKWB Turów - Załącznik nr 9
-Postanowienie nr 39/2013 ws. Gospodarki odpadami w KWB Turów -  Załącznik nr 10
2. Podajemy dane kontaktowe osoby odpowiedzialnej za ofertę: imię i nazwisko…………………………………………, tel. ………………………………
 E-mail:………………………………...............
.........................................................................................................................................
pieczęcie i podpisy osób uprawnionych do reprezentowania Wykonawcy, 
</t>
    </r>
  </si>
  <si>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Formularz oferty  – Załącznik nr 8 do postępowania EH/48/D/2018/RB          </t>
    </r>
    <r>
      <rPr>
        <sz val="10"/>
        <color indexed="8"/>
        <rFont val="Arial"/>
        <family val="2"/>
        <charset val="238"/>
      </rPr>
      <t xml:space="preserve">                                 Data........................................
Nazwa wykonawcy (firma)       
……………………………………………………………………………………………………………………………………………………………………………………………………………..........................
REGON ……………..........................…..……….. NIP……….……..............................………...…….. Siedziba: Adres: ulica……………………….……….....................…numer …...… lokal............
kod.................... miejscowość........................................................... numer telefonu................................................... e-mail:.....................................................
OFERTA (nr/z dnia)…………………………………………………………………….
dla RAMB Sp. z o.o.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</si>
</sst>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3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6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5" applyNumberFormat="0" applyAlignment="0" applyProtection="0"/>
    <xf numFmtId="0" fontId="11" fillId="22" borderId="6" applyNumberFormat="0" applyAlignment="0" applyProtection="0"/>
    <xf numFmtId="0" fontId="12" fillId="6" borderId="0" applyNumberFormat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9" fillId="22" borderId="5" applyNumberFormat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5" borderId="13" applyNumberFormat="0" applyFont="0" applyAlignment="0" applyProtection="0"/>
    <xf numFmtId="0" fontId="24" fillId="5" borderId="0" applyNumberFormat="0" applyBorder="0" applyAlignment="0" applyProtection="0"/>
    <xf numFmtId="44" fontId="27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4" xfId="1" applyNumberFormat="1" applyFont="1" applyFill="1" applyBorder="1" applyAlignment="1">
      <alignment horizontal="center" vertical="center" shrinkToFit="1"/>
    </xf>
    <xf numFmtId="0" fontId="7" fillId="0" borderId="17" xfId="1" applyNumberFormat="1" applyFont="1" applyFill="1" applyBorder="1" applyAlignment="1">
      <alignment horizontal="center" vertical="center" shrinkToFit="1"/>
    </xf>
    <xf numFmtId="0" fontId="0" fillId="0" borderId="0" xfId="0"/>
    <xf numFmtId="0" fontId="2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44" fontId="0" fillId="0" borderId="0" xfId="43" applyFont="1"/>
    <xf numFmtId="0" fontId="0" fillId="0" borderId="24" xfId="0" applyFill="1" applyBorder="1"/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0" xfId="0" applyNumberFormat="1"/>
    <xf numFmtId="44" fontId="0" fillId="0" borderId="1" xfId="43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4" fontId="5" fillId="0" borderId="0" xfId="0" applyNumberFormat="1" applyFont="1"/>
    <xf numFmtId="44" fontId="0" fillId="26" borderId="1" xfId="43" applyFont="1" applyFill="1" applyBorder="1" applyAlignment="1">
      <alignment horizontal="center" vertical="center"/>
    </xf>
    <xf numFmtId="44" fontId="0" fillId="26" borderId="31" xfId="4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4" fontId="0" fillId="0" borderId="31" xfId="43" applyFont="1" applyBorder="1" applyAlignment="1">
      <alignment horizontal="center" vertical="center"/>
    </xf>
    <xf numFmtId="44" fontId="0" fillId="2" borderId="31" xfId="43" applyFont="1" applyFill="1" applyBorder="1" applyAlignment="1">
      <alignment horizontal="center" vertical="center"/>
    </xf>
    <xf numFmtId="44" fontId="0" fillId="0" borderId="22" xfId="43" applyFont="1" applyBorder="1" applyAlignment="1">
      <alignment horizontal="center" vertical="center"/>
    </xf>
    <xf numFmtId="44" fontId="0" fillId="0" borderId="23" xfId="43" applyFont="1" applyBorder="1" applyAlignment="1">
      <alignment horizontal="center" vertical="center"/>
    </xf>
    <xf numFmtId="44" fontId="0" fillId="26" borderId="22" xfId="43" applyFont="1" applyFill="1" applyBorder="1" applyAlignment="1">
      <alignment horizontal="center" vertical="center"/>
    </xf>
    <xf numFmtId="44" fontId="0" fillId="26" borderId="23" xfId="43" applyFont="1" applyFill="1" applyBorder="1" applyAlignment="1">
      <alignment horizontal="center" vertical="center"/>
    </xf>
    <xf numFmtId="44" fontId="0" fillId="2" borderId="1" xfId="43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4" fontId="5" fillId="26" borderId="0" xfId="0" applyNumberFormat="1" applyFont="1" applyFill="1" applyAlignment="1">
      <alignment horizontal="center" vertical="center"/>
    </xf>
    <xf numFmtId="44" fontId="0" fillId="0" borderId="0" xfId="43" applyFont="1" applyAlignment="1">
      <alignment vertical="center"/>
    </xf>
    <xf numFmtId="0" fontId="0" fillId="0" borderId="0" xfId="0" applyAlignment="1">
      <alignment vertical="center"/>
    </xf>
    <xf numFmtId="44" fontId="0" fillId="0" borderId="1" xfId="43" applyFont="1" applyBorder="1" applyAlignment="1">
      <alignment vertical="center"/>
    </xf>
    <xf numFmtId="164" fontId="0" fillId="26" borderId="1" xfId="0" applyNumberFormat="1" applyFill="1" applyBorder="1" applyAlignment="1">
      <alignment vertical="center"/>
    </xf>
    <xf numFmtId="0" fontId="29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4" fontId="0" fillId="0" borderId="3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44" fontId="0" fillId="2" borderId="14" xfId="43" applyFont="1" applyFill="1" applyBorder="1" applyAlignment="1">
      <alignment horizontal="center" vertical="center"/>
    </xf>
    <xf numFmtId="44" fontId="0" fillId="2" borderId="16" xfId="43" applyFont="1" applyFill="1" applyBorder="1" applyAlignment="1">
      <alignment horizontal="center" vertical="center"/>
    </xf>
    <xf numFmtId="44" fontId="0" fillId="2" borderId="33" xfId="43" applyFont="1" applyFill="1" applyBorder="1" applyAlignment="1">
      <alignment horizontal="center" vertical="center"/>
    </xf>
    <xf numFmtId="44" fontId="0" fillId="2" borderId="35" xfId="43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4" fontId="0" fillId="0" borderId="14" xfId="43" applyFont="1" applyBorder="1" applyAlignment="1">
      <alignment horizontal="center" vertical="center"/>
    </xf>
    <xf numFmtId="44" fontId="0" fillId="0" borderId="16" xfId="43" applyFont="1" applyBorder="1" applyAlignment="1">
      <alignment horizontal="center" vertical="center"/>
    </xf>
    <xf numFmtId="44" fontId="0" fillId="0" borderId="33" xfId="43" applyFont="1" applyBorder="1" applyAlignment="1">
      <alignment horizontal="center" vertical="center"/>
    </xf>
    <xf numFmtId="44" fontId="0" fillId="0" borderId="35" xfId="43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44" fontId="0" fillId="26" borderId="14" xfId="43" applyFont="1" applyFill="1" applyBorder="1" applyAlignment="1">
      <alignment horizontal="center" vertical="center"/>
    </xf>
    <xf numFmtId="44" fontId="0" fillId="26" borderId="16" xfId="43" applyFont="1" applyFill="1" applyBorder="1" applyAlignment="1">
      <alignment horizontal="center" vertical="center"/>
    </xf>
    <xf numFmtId="44" fontId="0" fillId="26" borderId="33" xfId="43" applyFont="1" applyFill="1" applyBorder="1" applyAlignment="1">
      <alignment horizontal="center" vertical="center"/>
    </xf>
    <xf numFmtId="44" fontId="0" fillId="26" borderId="35" xfId="43" applyFont="1" applyFill="1" applyBorder="1" applyAlignment="1">
      <alignment horizontal="center" vertical="center"/>
    </xf>
  </cellXfs>
  <cellStyles count="44">
    <cellStyle name="20% — akcent 1 2" xfId="2"/>
    <cellStyle name="20% — akcent 2 2" xfId="3"/>
    <cellStyle name="20% — akcent 3 2" xfId="4"/>
    <cellStyle name="20% — akcent 4 2" xfId="5"/>
    <cellStyle name="20% — akcent 5 2" xfId="6"/>
    <cellStyle name="20% — akcent 6 2" xfId="7"/>
    <cellStyle name="40% — akcent 1 2" xfId="8"/>
    <cellStyle name="40% — akcent 2 2" xfId="9"/>
    <cellStyle name="40% — akcent 3 2" xfId="10"/>
    <cellStyle name="40% — akcent 4 2" xfId="11"/>
    <cellStyle name="40% — akcent 5 2" xfId="12"/>
    <cellStyle name="40% — akcent 6 2" xfId="13"/>
    <cellStyle name="60% — akcent 1 2" xfId="14"/>
    <cellStyle name="60% — akcent 2 2" xfId="15"/>
    <cellStyle name="60% — akcent 3 2" xfId="16"/>
    <cellStyle name="60% — akcent 4 2" xfId="17"/>
    <cellStyle name="60% — akcent 5 2" xfId="18"/>
    <cellStyle name="60% —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y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y 2" xfId="35"/>
    <cellStyle name="Normalny" xfId="0" builtinId="0"/>
    <cellStyle name="Normalny 2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Walutowy" xfId="43" builtinId="4"/>
    <cellStyle name="Zły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sqref="A1:J5"/>
    </sheetView>
  </sheetViews>
  <sheetFormatPr defaultRowHeight="15"/>
  <cols>
    <col min="1" max="1" width="4.5703125" customWidth="1"/>
    <col min="2" max="2" width="35.85546875" customWidth="1"/>
    <col min="3" max="3" width="19.7109375" customWidth="1"/>
    <col min="4" max="4" width="8.7109375" customWidth="1"/>
    <col min="5" max="5" width="15.28515625" customWidth="1"/>
    <col min="6" max="6" width="0.140625" customWidth="1"/>
    <col min="7" max="7" width="15.7109375" customWidth="1"/>
    <col min="8" max="8" width="15.140625" customWidth="1"/>
    <col min="9" max="9" width="18.5703125" customWidth="1"/>
    <col min="10" max="10" width="24.140625" customWidth="1"/>
  </cols>
  <sheetData>
    <row r="1" spans="1:10" ht="1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24.2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.75" customHeight="1">
      <c r="A3" s="78" t="s">
        <v>52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52.5" customHeight="1">
      <c r="A4" s="70" t="s">
        <v>0</v>
      </c>
      <c r="B4" s="69" t="s">
        <v>1</v>
      </c>
      <c r="C4" s="70" t="s">
        <v>43</v>
      </c>
      <c r="D4" s="69" t="s">
        <v>44</v>
      </c>
      <c r="E4" s="71" t="s">
        <v>45</v>
      </c>
      <c r="F4" s="69" t="s">
        <v>46</v>
      </c>
      <c r="G4" s="10" t="s">
        <v>47</v>
      </c>
      <c r="H4" s="11" t="s">
        <v>50</v>
      </c>
      <c r="I4" s="12" t="s">
        <v>9</v>
      </c>
      <c r="J4" s="12" t="s">
        <v>10</v>
      </c>
    </row>
    <row r="5" spans="1:10" ht="76.5" customHeight="1">
      <c r="A5" s="3">
        <v>1</v>
      </c>
      <c r="B5" s="6" t="s">
        <v>51</v>
      </c>
      <c r="C5" s="68" t="s">
        <v>48</v>
      </c>
      <c r="D5" s="68">
        <v>1</v>
      </c>
      <c r="E5" s="73">
        <v>140340</v>
      </c>
      <c r="F5" s="68">
        <v>1000249268</v>
      </c>
      <c r="G5" s="72" t="s">
        <v>49</v>
      </c>
      <c r="H5" s="1"/>
      <c r="I5" s="1"/>
      <c r="J5" s="1"/>
    </row>
    <row r="7" spans="1:10">
      <c r="A7" s="77"/>
      <c r="B7" s="77"/>
      <c r="H7" s="67"/>
      <c r="I7" s="31"/>
    </row>
    <row r="8" spans="1:10" s="16" customFormat="1" ht="18.75" customHeight="1">
      <c r="H8" s="13"/>
    </row>
    <row r="9" spans="1:10" ht="15" customHeight="1">
      <c r="A9" s="76" t="s">
        <v>53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6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237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</row>
  </sheetData>
  <mergeCells count="4">
    <mergeCell ref="A1:J2"/>
    <mergeCell ref="A9:J18"/>
    <mergeCell ref="A7:B7"/>
    <mergeCell ref="A3:J3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63" orientation="portrait" r:id="rId1"/>
  <headerFooter>
    <oddHeader>&amp;CZałącznik nr 8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workbookViewId="0">
      <selection activeCell="S40" sqref="S40"/>
    </sheetView>
  </sheetViews>
  <sheetFormatPr defaultRowHeight="15"/>
  <cols>
    <col min="1" max="1" width="4.5703125" customWidth="1"/>
    <col min="2" max="2" width="35.85546875" customWidth="1"/>
    <col min="3" max="4" width="8.7109375" customWidth="1"/>
    <col min="5" max="5" width="0" hidden="1" customWidth="1"/>
    <col min="6" max="6" width="0.140625" customWidth="1"/>
    <col min="7" max="7" width="15.7109375" customWidth="1"/>
    <col min="8" max="9" width="15.140625" customWidth="1"/>
    <col min="10" max="10" width="18.5703125" customWidth="1"/>
    <col min="11" max="12" width="15.140625" style="16" customWidth="1"/>
    <col min="13" max="13" width="18.5703125" style="16" customWidth="1"/>
    <col min="14" max="15" width="15.140625" style="16" customWidth="1"/>
    <col min="16" max="16" width="18.5703125" style="16" customWidth="1"/>
    <col min="17" max="18" width="15.140625" style="16" customWidth="1"/>
    <col min="19" max="19" width="18.5703125" style="16" customWidth="1"/>
    <col min="20" max="20" width="17.28515625" customWidth="1"/>
    <col min="22" max="22" width="14.85546875" bestFit="1" customWidth="1"/>
  </cols>
  <sheetData>
    <row r="1" spans="1:20" ht="15.75" thickBot="1">
      <c r="B1" s="65" t="s">
        <v>38</v>
      </c>
    </row>
    <row r="2" spans="1:20" s="16" customFormat="1" ht="15.75">
      <c r="A2" s="32" t="s">
        <v>22</v>
      </c>
      <c r="B2" s="33"/>
      <c r="C2" s="33"/>
      <c r="D2" s="33"/>
      <c r="E2" s="33"/>
      <c r="F2" s="33"/>
      <c r="G2" s="33"/>
      <c r="H2" s="114" t="s">
        <v>28</v>
      </c>
      <c r="I2" s="115"/>
      <c r="J2" s="116"/>
      <c r="K2" s="114" t="s">
        <v>29</v>
      </c>
      <c r="L2" s="115"/>
      <c r="M2" s="116"/>
      <c r="N2" s="114" t="s">
        <v>31</v>
      </c>
      <c r="O2" s="115"/>
      <c r="P2" s="116"/>
      <c r="Q2" s="115" t="s">
        <v>33</v>
      </c>
      <c r="R2" s="115"/>
      <c r="S2" s="116"/>
    </row>
    <row r="3" spans="1:20" s="16" customFormat="1" ht="52.5" customHeight="1">
      <c r="A3" s="8" t="s">
        <v>0</v>
      </c>
      <c r="B3" s="9" t="s">
        <v>1</v>
      </c>
      <c r="C3" s="9" t="s">
        <v>5</v>
      </c>
      <c r="D3" s="9" t="s">
        <v>19</v>
      </c>
      <c r="E3" s="9" t="s">
        <v>2</v>
      </c>
      <c r="F3" s="7"/>
      <c r="G3" s="36" t="s">
        <v>6</v>
      </c>
      <c r="H3" s="38" t="s">
        <v>7</v>
      </c>
      <c r="I3" s="12" t="s">
        <v>8</v>
      </c>
      <c r="J3" s="39" t="s">
        <v>9</v>
      </c>
      <c r="K3" s="38" t="s">
        <v>7</v>
      </c>
      <c r="L3" s="12" t="s">
        <v>8</v>
      </c>
      <c r="M3" s="39" t="s">
        <v>9</v>
      </c>
      <c r="N3" s="38" t="s">
        <v>7</v>
      </c>
      <c r="O3" s="12" t="s">
        <v>8</v>
      </c>
      <c r="P3" s="39" t="s">
        <v>9</v>
      </c>
      <c r="Q3" s="44" t="s">
        <v>7</v>
      </c>
      <c r="R3" s="12" t="s">
        <v>8</v>
      </c>
      <c r="S3" s="39" t="s">
        <v>9</v>
      </c>
    </row>
    <row r="4" spans="1:20" s="16" customFormat="1" ht="30" customHeight="1">
      <c r="A4" s="3">
        <v>1</v>
      </c>
      <c r="B4" s="6" t="s">
        <v>11</v>
      </c>
      <c r="C4" s="4">
        <v>2</v>
      </c>
      <c r="D4" s="4" t="s">
        <v>20</v>
      </c>
      <c r="E4" s="14">
        <v>10450870</v>
      </c>
      <c r="F4" s="5" t="s">
        <v>3</v>
      </c>
      <c r="G4" s="37" t="s">
        <v>23</v>
      </c>
      <c r="H4" s="40"/>
      <c r="I4" s="2"/>
      <c r="J4" s="50"/>
      <c r="K4" s="40">
        <v>24</v>
      </c>
      <c r="L4" s="43">
        <v>660000</v>
      </c>
      <c r="M4" s="51">
        <f>L4*C4</f>
        <v>1320000</v>
      </c>
      <c r="N4" s="40" t="s">
        <v>32</v>
      </c>
      <c r="O4" s="48">
        <v>649000</v>
      </c>
      <c r="P4" s="49">
        <f>O4*C4</f>
        <v>1298000</v>
      </c>
      <c r="Q4" s="45"/>
      <c r="R4" s="43"/>
      <c r="S4" s="51"/>
      <c r="T4" s="42">
        <f>MIN(S4, P4, M4, J4)</f>
        <v>1298000</v>
      </c>
    </row>
    <row r="5" spans="1:20" s="16" customFormat="1" ht="30" customHeight="1">
      <c r="A5" s="3">
        <v>2</v>
      </c>
      <c r="B5" s="6" t="s">
        <v>15</v>
      </c>
      <c r="C5" s="4">
        <v>1</v>
      </c>
      <c r="D5" s="4" t="s">
        <v>21</v>
      </c>
      <c r="E5" s="15">
        <v>10423503</v>
      </c>
      <c r="F5" s="5" t="s">
        <v>3</v>
      </c>
      <c r="G5" s="37" t="s">
        <v>23</v>
      </c>
      <c r="H5" s="40"/>
      <c r="I5" s="2"/>
      <c r="J5" s="50"/>
      <c r="K5" s="40" t="s">
        <v>30</v>
      </c>
      <c r="L5" s="48">
        <v>170000</v>
      </c>
      <c r="M5" s="49">
        <f t="shared" ref="M5:M10" si="0">L5*C5</f>
        <v>170000</v>
      </c>
      <c r="N5" s="40" t="s">
        <v>32</v>
      </c>
      <c r="O5" s="43">
        <v>311000</v>
      </c>
      <c r="P5" s="51">
        <f>O5*C5</f>
        <v>311000</v>
      </c>
      <c r="Q5" s="45"/>
      <c r="R5" s="43"/>
      <c r="S5" s="51"/>
      <c r="T5" s="42">
        <f t="shared" ref="T5:T14" si="1">MIN(S5, P5, M5, J5)</f>
        <v>170000</v>
      </c>
    </row>
    <row r="6" spans="1:20" s="16" customFormat="1" ht="30" customHeight="1">
      <c r="A6" s="3">
        <v>3</v>
      </c>
      <c r="B6" s="6" t="s">
        <v>16</v>
      </c>
      <c r="C6" s="4">
        <v>1</v>
      </c>
      <c r="D6" s="4" t="s">
        <v>21</v>
      </c>
      <c r="E6" s="15">
        <v>10450598</v>
      </c>
      <c r="F6" s="5" t="s">
        <v>3</v>
      </c>
      <c r="G6" s="37" t="s">
        <v>23</v>
      </c>
      <c r="H6" s="40"/>
      <c r="I6" s="2"/>
      <c r="J6" s="50"/>
      <c r="K6" s="40" t="s">
        <v>30</v>
      </c>
      <c r="L6" s="48">
        <v>320000</v>
      </c>
      <c r="M6" s="49">
        <f t="shared" si="0"/>
        <v>320000</v>
      </c>
      <c r="N6" s="40"/>
      <c r="O6" s="43"/>
      <c r="P6" s="51"/>
      <c r="Q6" s="45"/>
      <c r="R6" s="43"/>
      <c r="S6" s="51"/>
      <c r="T6" s="42">
        <f t="shared" si="1"/>
        <v>320000</v>
      </c>
    </row>
    <row r="7" spans="1:20" s="16" customFormat="1" ht="45.75" customHeight="1">
      <c r="A7" s="3">
        <v>4</v>
      </c>
      <c r="B7" s="6" t="s">
        <v>27</v>
      </c>
      <c r="C7" s="4">
        <v>3</v>
      </c>
      <c r="D7" s="4" t="s">
        <v>21</v>
      </c>
      <c r="E7" s="15">
        <v>10450871</v>
      </c>
      <c r="F7" s="5" t="s">
        <v>3</v>
      </c>
      <c r="G7" s="37" t="s">
        <v>23</v>
      </c>
      <c r="H7" s="40"/>
      <c r="I7" s="2"/>
      <c r="J7" s="50"/>
      <c r="K7" s="40">
        <v>28</v>
      </c>
      <c r="L7" s="57">
        <v>705000</v>
      </c>
      <c r="M7" s="52">
        <f t="shared" si="0"/>
        <v>2115000</v>
      </c>
      <c r="N7" s="40"/>
      <c r="O7" s="43"/>
      <c r="P7" s="51"/>
      <c r="Q7" s="45">
        <v>22</v>
      </c>
      <c r="R7" s="48">
        <v>704550</v>
      </c>
      <c r="S7" s="49">
        <f>R7*C7</f>
        <v>2113650</v>
      </c>
      <c r="T7" s="42">
        <f t="shared" si="1"/>
        <v>2113650</v>
      </c>
    </row>
    <row r="8" spans="1:20" s="16" customFormat="1" ht="43.5" customHeight="1">
      <c r="A8" s="3">
        <v>5</v>
      </c>
      <c r="B8" s="6" t="s">
        <v>26</v>
      </c>
      <c r="C8" s="4">
        <v>1</v>
      </c>
      <c r="D8" s="4" t="s">
        <v>21</v>
      </c>
      <c r="E8" s="15">
        <v>10450873</v>
      </c>
      <c r="F8" s="5" t="s">
        <v>3</v>
      </c>
      <c r="G8" s="37" t="s">
        <v>23</v>
      </c>
      <c r="H8" s="40"/>
      <c r="I8" s="2"/>
      <c r="J8" s="50"/>
      <c r="K8" s="40">
        <v>28</v>
      </c>
      <c r="L8" s="57">
        <v>715000</v>
      </c>
      <c r="M8" s="52">
        <f t="shared" si="0"/>
        <v>715000</v>
      </c>
      <c r="N8" s="40"/>
      <c r="O8" s="43"/>
      <c r="P8" s="51"/>
      <c r="Q8" s="45">
        <v>22</v>
      </c>
      <c r="R8" s="48">
        <v>714550</v>
      </c>
      <c r="S8" s="49">
        <f>R8*C8</f>
        <v>714550</v>
      </c>
      <c r="T8" s="42">
        <f t="shared" si="1"/>
        <v>714550</v>
      </c>
    </row>
    <row r="9" spans="1:20" s="16" customFormat="1" ht="30" customHeight="1">
      <c r="A9" s="3">
        <v>6</v>
      </c>
      <c r="B9" s="6" t="s">
        <v>17</v>
      </c>
      <c r="C9" s="4">
        <v>1</v>
      </c>
      <c r="D9" s="4" t="s">
        <v>21</v>
      </c>
      <c r="E9" s="15">
        <v>10423506</v>
      </c>
      <c r="F9" s="5" t="s">
        <v>3</v>
      </c>
      <c r="G9" s="37" t="s">
        <v>23</v>
      </c>
      <c r="H9" s="40"/>
      <c r="I9" s="2"/>
      <c r="J9" s="50"/>
      <c r="K9" s="40" t="s">
        <v>30</v>
      </c>
      <c r="L9" s="48">
        <v>145000</v>
      </c>
      <c r="M9" s="49">
        <f t="shared" si="0"/>
        <v>145000</v>
      </c>
      <c r="N9" s="40" t="s">
        <v>32</v>
      </c>
      <c r="O9" s="43">
        <v>199000</v>
      </c>
      <c r="P9" s="51">
        <f>O9*C9</f>
        <v>199000</v>
      </c>
      <c r="Q9" s="45"/>
      <c r="R9" s="43"/>
      <c r="S9" s="51"/>
      <c r="T9" s="42">
        <f t="shared" si="1"/>
        <v>145000</v>
      </c>
    </row>
    <row r="10" spans="1:20" s="16" customFormat="1" ht="38.25" customHeight="1" thickBot="1">
      <c r="A10" s="17">
        <v>7</v>
      </c>
      <c r="B10" s="18" t="s">
        <v>18</v>
      </c>
      <c r="C10" s="19">
        <v>4</v>
      </c>
      <c r="D10" s="19" t="s">
        <v>21</v>
      </c>
      <c r="E10" s="15">
        <v>10423507</v>
      </c>
      <c r="F10" s="5"/>
      <c r="G10" s="37" t="s">
        <v>24</v>
      </c>
      <c r="H10" s="40"/>
      <c r="I10" s="2"/>
      <c r="J10" s="50"/>
      <c r="K10" s="40">
        <v>18</v>
      </c>
      <c r="L10" s="48">
        <v>16600</v>
      </c>
      <c r="M10" s="49">
        <f t="shared" si="0"/>
        <v>66400</v>
      </c>
      <c r="N10" s="40"/>
      <c r="O10" s="43"/>
      <c r="P10" s="51"/>
      <c r="Q10" s="45"/>
      <c r="R10" s="43"/>
      <c r="S10" s="51"/>
      <c r="T10" s="42">
        <f t="shared" si="1"/>
        <v>66400</v>
      </c>
    </row>
    <row r="11" spans="1:20" s="16" customFormat="1" ht="42" customHeight="1">
      <c r="A11" s="23">
        <v>8</v>
      </c>
      <c r="B11" s="24" t="s">
        <v>12</v>
      </c>
      <c r="C11" s="25">
        <v>1</v>
      </c>
      <c r="D11" s="26" t="s">
        <v>21</v>
      </c>
      <c r="E11" s="15">
        <v>10450875</v>
      </c>
      <c r="F11" s="5" t="s">
        <v>3</v>
      </c>
      <c r="G11" s="90" t="s">
        <v>24</v>
      </c>
      <c r="H11" s="92"/>
      <c r="I11" s="94"/>
      <c r="J11" s="96"/>
      <c r="K11" s="92">
        <v>18</v>
      </c>
      <c r="L11" s="117">
        <v>153000</v>
      </c>
      <c r="M11" s="119">
        <v>153000</v>
      </c>
      <c r="N11" s="92"/>
      <c r="O11" s="109"/>
      <c r="P11" s="111"/>
      <c r="Q11" s="107"/>
      <c r="R11" s="109"/>
      <c r="S11" s="111"/>
      <c r="T11" s="42">
        <f t="shared" si="1"/>
        <v>153000</v>
      </c>
    </row>
    <row r="12" spans="1:20" s="16" customFormat="1" ht="30" customHeight="1" thickBot="1">
      <c r="A12" s="27">
        <v>9</v>
      </c>
      <c r="B12" s="28" t="s">
        <v>13</v>
      </c>
      <c r="C12" s="29">
        <v>1</v>
      </c>
      <c r="D12" s="30" t="s">
        <v>20</v>
      </c>
      <c r="E12" s="15">
        <v>10423034</v>
      </c>
      <c r="F12" s="5"/>
      <c r="G12" s="91"/>
      <c r="H12" s="93"/>
      <c r="I12" s="95"/>
      <c r="J12" s="97"/>
      <c r="K12" s="93"/>
      <c r="L12" s="118"/>
      <c r="M12" s="120"/>
      <c r="N12" s="93"/>
      <c r="O12" s="110"/>
      <c r="P12" s="112"/>
      <c r="Q12" s="108"/>
      <c r="R12" s="110"/>
      <c r="S12" s="112"/>
      <c r="T12" s="42">
        <f t="shared" si="1"/>
        <v>0</v>
      </c>
    </row>
    <row r="13" spans="1:20" s="16" customFormat="1" ht="30" customHeight="1">
      <c r="A13" s="20">
        <v>10</v>
      </c>
      <c r="B13" s="21" t="s">
        <v>14</v>
      </c>
      <c r="C13" s="22">
        <v>1</v>
      </c>
      <c r="D13" s="22" t="s">
        <v>20</v>
      </c>
      <c r="E13" s="15">
        <v>10406776</v>
      </c>
      <c r="F13" s="5"/>
      <c r="G13" s="37" t="s">
        <v>24</v>
      </c>
      <c r="H13" s="40">
        <v>5</v>
      </c>
      <c r="I13" s="48">
        <v>23785</v>
      </c>
      <c r="J13" s="49">
        <f>I13*C13</f>
        <v>23785</v>
      </c>
      <c r="K13" s="40">
        <v>5</v>
      </c>
      <c r="L13" s="43">
        <v>37500</v>
      </c>
      <c r="M13" s="51">
        <f t="shared" ref="M13:M14" si="2">L13*C13</f>
        <v>37500</v>
      </c>
      <c r="N13" s="40"/>
      <c r="O13" s="43"/>
      <c r="P13" s="51"/>
      <c r="Q13" s="45"/>
      <c r="R13" s="43"/>
      <c r="S13" s="51"/>
      <c r="T13" s="42">
        <f t="shared" si="1"/>
        <v>23785</v>
      </c>
    </row>
    <row r="14" spans="1:20" s="16" customFormat="1" ht="30" customHeight="1" thickBot="1">
      <c r="A14" s="3">
        <v>11</v>
      </c>
      <c r="B14" s="6" t="s">
        <v>25</v>
      </c>
      <c r="C14" s="4">
        <v>2</v>
      </c>
      <c r="D14" s="4" t="s">
        <v>20</v>
      </c>
      <c r="E14" s="15">
        <v>10422508</v>
      </c>
      <c r="F14" s="5" t="s">
        <v>4</v>
      </c>
      <c r="G14" s="37" t="s">
        <v>24</v>
      </c>
      <c r="H14" s="41"/>
      <c r="I14" s="53"/>
      <c r="J14" s="54"/>
      <c r="K14" s="41">
        <v>10</v>
      </c>
      <c r="L14" s="55">
        <v>10400</v>
      </c>
      <c r="M14" s="56">
        <f t="shared" si="2"/>
        <v>20800</v>
      </c>
      <c r="N14" s="41"/>
      <c r="O14" s="53"/>
      <c r="P14" s="54"/>
      <c r="Q14" s="46"/>
      <c r="R14" s="53"/>
      <c r="S14" s="54"/>
      <c r="T14" s="42">
        <f t="shared" si="1"/>
        <v>20800</v>
      </c>
    </row>
    <row r="15" spans="1:20">
      <c r="I15" s="34"/>
      <c r="J15" s="34">
        <f>SUM(J13:J14)</f>
        <v>23785</v>
      </c>
      <c r="K15" s="35"/>
      <c r="L15" s="34"/>
      <c r="M15" s="34">
        <f>SUM(M4:M14)</f>
        <v>5062700</v>
      </c>
      <c r="N15" s="35"/>
      <c r="O15" s="34"/>
      <c r="P15" s="34">
        <f>SUM(P4:P14)</f>
        <v>1808000</v>
      </c>
      <c r="Q15" s="35"/>
      <c r="R15" s="34"/>
      <c r="S15" s="34">
        <f>SUM(S4:S14)</f>
        <v>2828200</v>
      </c>
      <c r="T15" s="42">
        <f>SUM(T4:T14)</f>
        <v>5025185</v>
      </c>
    </row>
    <row r="17" spans="1:20" ht="19.5" thickBot="1">
      <c r="C17" s="113" t="s">
        <v>41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20" ht="15.75">
      <c r="A18" s="32" t="s">
        <v>22</v>
      </c>
      <c r="B18" s="33"/>
      <c r="C18" s="33"/>
      <c r="D18" s="33"/>
      <c r="E18" s="33"/>
      <c r="F18" s="33"/>
      <c r="G18" s="33"/>
      <c r="H18" s="114" t="s">
        <v>28</v>
      </c>
      <c r="I18" s="115"/>
      <c r="J18" s="116"/>
      <c r="K18" s="114" t="s">
        <v>29</v>
      </c>
      <c r="L18" s="115"/>
      <c r="M18" s="116"/>
      <c r="N18" s="114" t="s">
        <v>31</v>
      </c>
      <c r="O18" s="115"/>
      <c r="P18" s="116"/>
      <c r="Q18" s="115" t="s">
        <v>33</v>
      </c>
      <c r="R18" s="115"/>
      <c r="S18" s="116"/>
      <c r="T18" s="16"/>
    </row>
    <row r="19" spans="1:20" ht="48">
      <c r="A19" s="8" t="s">
        <v>0</v>
      </c>
      <c r="B19" s="9" t="s">
        <v>1</v>
      </c>
      <c r="C19" s="9" t="s">
        <v>5</v>
      </c>
      <c r="D19" s="9" t="s">
        <v>19</v>
      </c>
      <c r="E19" s="9" t="s">
        <v>2</v>
      </c>
      <c r="F19" s="7"/>
      <c r="G19" s="36" t="s">
        <v>6</v>
      </c>
      <c r="H19" s="38" t="s">
        <v>7</v>
      </c>
      <c r="I19" s="12" t="s">
        <v>8</v>
      </c>
      <c r="J19" s="39" t="s">
        <v>9</v>
      </c>
      <c r="K19" s="38" t="s">
        <v>7</v>
      </c>
      <c r="L19" s="12" t="s">
        <v>8</v>
      </c>
      <c r="M19" s="39" t="s">
        <v>9</v>
      </c>
      <c r="N19" s="38" t="s">
        <v>7</v>
      </c>
      <c r="O19" s="12" t="s">
        <v>8</v>
      </c>
      <c r="P19" s="39" t="s">
        <v>9</v>
      </c>
      <c r="Q19" s="44" t="s">
        <v>7</v>
      </c>
      <c r="R19" s="12" t="s">
        <v>8</v>
      </c>
      <c r="S19" s="39" t="s">
        <v>9</v>
      </c>
      <c r="T19" s="16"/>
    </row>
    <row r="20" spans="1:20" ht="25.5">
      <c r="A20" s="3">
        <v>1</v>
      </c>
      <c r="B20" s="6" t="s">
        <v>11</v>
      </c>
      <c r="C20" s="4">
        <v>2</v>
      </c>
      <c r="D20" s="4" t="s">
        <v>20</v>
      </c>
      <c r="E20" s="14">
        <v>10450870</v>
      </c>
      <c r="F20" s="5" t="s">
        <v>3</v>
      </c>
      <c r="G20" s="37" t="s">
        <v>23</v>
      </c>
      <c r="H20" s="40"/>
      <c r="I20" s="2"/>
      <c r="J20" s="50"/>
      <c r="K20" s="40">
        <v>24</v>
      </c>
      <c r="L20" s="57">
        <v>585000</v>
      </c>
      <c r="M20" s="52">
        <f>L20*C20</f>
        <v>1170000</v>
      </c>
      <c r="N20" s="58">
        <v>23</v>
      </c>
      <c r="O20" s="48">
        <v>560000</v>
      </c>
      <c r="P20" s="49">
        <f>O20*C20</f>
        <v>1120000</v>
      </c>
      <c r="Q20" s="45"/>
      <c r="R20" s="43"/>
      <c r="S20" s="51"/>
      <c r="T20" s="42">
        <f>MIN(S20, P20, M20, J20)</f>
        <v>1120000</v>
      </c>
    </row>
    <row r="21" spans="1:20" ht="25.5">
      <c r="A21" s="3">
        <v>2</v>
      </c>
      <c r="B21" s="6" t="s">
        <v>15</v>
      </c>
      <c r="C21" s="4">
        <v>1</v>
      </c>
      <c r="D21" s="4" t="s">
        <v>21</v>
      </c>
      <c r="E21" s="15">
        <v>10423503</v>
      </c>
      <c r="F21" s="5" t="s">
        <v>3</v>
      </c>
      <c r="G21" s="37" t="s">
        <v>23</v>
      </c>
      <c r="H21" s="40"/>
      <c r="I21" s="2"/>
      <c r="J21" s="50"/>
      <c r="K21" s="40" t="s">
        <v>30</v>
      </c>
      <c r="L21" s="48">
        <v>143000</v>
      </c>
      <c r="M21" s="49">
        <f t="shared" ref="M21:M26" si="3">L21*C21</f>
        <v>143000</v>
      </c>
      <c r="N21" s="58">
        <v>24</v>
      </c>
      <c r="O21" s="57">
        <v>207000</v>
      </c>
      <c r="P21" s="52">
        <f>O21*C21</f>
        <v>207000</v>
      </c>
      <c r="Q21" s="45"/>
      <c r="R21" s="43"/>
      <c r="S21" s="51"/>
      <c r="T21" s="42">
        <f t="shared" ref="T21:T30" si="4">MIN(S21, P21, M21, J21)</f>
        <v>143000</v>
      </c>
    </row>
    <row r="22" spans="1:20" ht="25.5">
      <c r="A22" s="3">
        <v>3</v>
      </c>
      <c r="B22" s="6" t="s">
        <v>16</v>
      </c>
      <c r="C22" s="4">
        <v>1</v>
      </c>
      <c r="D22" s="4" t="s">
        <v>21</v>
      </c>
      <c r="E22" s="15">
        <v>10450598</v>
      </c>
      <c r="F22" s="5" t="s">
        <v>3</v>
      </c>
      <c r="G22" s="37" t="s">
        <v>23</v>
      </c>
      <c r="H22" s="40"/>
      <c r="I22" s="2"/>
      <c r="J22" s="50"/>
      <c r="K22" s="40" t="s">
        <v>30</v>
      </c>
      <c r="L22" s="48">
        <v>298000</v>
      </c>
      <c r="M22" s="49">
        <f t="shared" si="3"/>
        <v>298000</v>
      </c>
      <c r="N22" s="58"/>
      <c r="O22" s="57"/>
      <c r="P22" s="52"/>
      <c r="Q22" s="45"/>
      <c r="R22" s="43"/>
      <c r="S22" s="51"/>
      <c r="T22" s="42">
        <f t="shared" si="4"/>
        <v>298000</v>
      </c>
    </row>
    <row r="23" spans="1:20" ht="25.5">
      <c r="A23" s="3">
        <v>4</v>
      </c>
      <c r="B23" s="6" t="s">
        <v>27</v>
      </c>
      <c r="C23" s="4">
        <v>3</v>
      </c>
      <c r="D23" s="4" t="s">
        <v>21</v>
      </c>
      <c r="E23" s="15">
        <v>10450871</v>
      </c>
      <c r="F23" s="5" t="s">
        <v>3</v>
      </c>
      <c r="G23" s="37" t="s">
        <v>23</v>
      </c>
      <c r="H23" s="40"/>
      <c r="I23" s="2"/>
      <c r="J23" s="50"/>
      <c r="K23" s="40">
        <v>28</v>
      </c>
      <c r="L23" s="48">
        <v>655500</v>
      </c>
      <c r="M23" s="49">
        <f t="shared" si="3"/>
        <v>1966500</v>
      </c>
      <c r="N23" s="58"/>
      <c r="O23" s="57"/>
      <c r="P23" s="52"/>
      <c r="Q23" s="45" t="s">
        <v>34</v>
      </c>
      <c r="R23" s="57">
        <v>704550</v>
      </c>
      <c r="S23" s="52">
        <f>R23*C23</f>
        <v>2113650</v>
      </c>
      <c r="T23" s="42">
        <f t="shared" si="4"/>
        <v>1966500</v>
      </c>
    </row>
    <row r="24" spans="1:20" ht="25.5">
      <c r="A24" s="3">
        <v>5</v>
      </c>
      <c r="B24" s="6" t="s">
        <v>26</v>
      </c>
      <c r="C24" s="4">
        <v>1</v>
      </c>
      <c r="D24" s="4" t="s">
        <v>21</v>
      </c>
      <c r="E24" s="15">
        <v>10450873</v>
      </c>
      <c r="F24" s="5" t="s">
        <v>3</v>
      </c>
      <c r="G24" s="37" t="s">
        <v>23</v>
      </c>
      <c r="H24" s="40"/>
      <c r="I24" s="2"/>
      <c r="J24" s="50"/>
      <c r="K24" s="40">
        <v>28</v>
      </c>
      <c r="L24" s="48">
        <v>664500</v>
      </c>
      <c r="M24" s="49">
        <f t="shared" si="3"/>
        <v>664500</v>
      </c>
      <c r="N24" s="58"/>
      <c r="O24" s="57"/>
      <c r="P24" s="52"/>
      <c r="Q24" s="45" t="s">
        <v>34</v>
      </c>
      <c r="R24" s="57">
        <v>714550</v>
      </c>
      <c r="S24" s="52">
        <f>R24*C24</f>
        <v>714550</v>
      </c>
      <c r="T24" s="42">
        <f t="shared" si="4"/>
        <v>664500</v>
      </c>
    </row>
    <row r="25" spans="1:20" ht="25.5">
      <c r="A25" s="3">
        <v>6</v>
      </c>
      <c r="B25" s="6" t="s">
        <v>17</v>
      </c>
      <c r="C25" s="4">
        <v>1</v>
      </c>
      <c r="D25" s="4" t="s">
        <v>21</v>
      </c>
      <c r="E25" s="15">
        <v>10423506</v>
      </c>
      <c r="F25" s="5" t="s">
        <v>3</v>
      </c>
      <c r="G25" s="37" t="s">
        <v>23</v>
      </c>
      <c r="H25" s="40"/>
      <c r="I25" s="2"/>
      <c r="J25" s="50"/>
      <c r="K25" s="40" t="s">
        <v>30</v>
      </c>
      <c r="L25" s="48">
        <v>141000</v>
      </c>
      <c r="M25" s="49">
        <f t="shared" si="3"/>
        <v>141000</v>
      </c>
      <c r="N25" s="58">
        <v>24</v>
      </c>
      <c r="O25" s="57">
        <v>172000</v>
      </c>
      <c r="P25" s="52">
        <f>O25*C25</f>
        <v>172000</v>
      </c>
      <c r="Q25" s="45"/>
      <c r="R25" s="43"/>
      <c r="S25" s="51"/>
      <c r="T25" s="42">
        <f t="shared" si="4"/>
        <v>141000</v>
      </c>
    </row>
    <row r="26" spans="1:20" ht="26.25" thickBot="1">
      <c r="A26" s="17">
        <v>7</v>
      </c>
      <c r="B26" s="18" t="s">
        <v>18</v>
      </c>
      <c r="C26" s="19">
        <v>4</v>
      </c>
      <c r="D26" s="19" t="s">
        <v>21</v>
      </c>
      <c r="E26" s="15">
        <v>10423507</v>
      </c>
      <c r="F26" s="5"/>
      <c r="G26" s="37" t="s">
        <v>24</v>
      </c>
      <c r="H26" s="40"/>
      <c r="I26" s="2"/>
      <c r="J26" s="50"/>
      <c r="K26" s="40">
        <v>18</v>
      </c>
      <c r="L26" s="48">
        <v>16600</v>
      </c>
      <c r="M26" s="49">
        <f t="shared" si="3"/>
        <v>66400</v>
      </c>
      <c r="N26" s="58"/>
      <c r="O26" s="57"/>
      <c r="P26" s="52"/>
      <c r="Q26" s="45"/>
      <c r="R26" s="43"/>
      <c r="S26" s="51"/>
      <c r="T26" s="42">
        <f t="shared" si="4"/>
        <v>66400</v>
      </c>
    </row>
    <row r="27" spans="1:20" ht="25.5">
      <c r="A27" s="23">
        <v>8</v>
      </c>
      <c r="B27" s="24" t="s">
        <v>12</v>
      </c>
      <c r="C27" s="25">
        <v>1</v>
      </c>
      <c r="D27" s="26" t="s">
        <v>21</v>
      </c>
      <c r="E27" s="15">
        <v>10450875</v>
      </c>
      <c r="F27" s="5" t="s">
        <v>3</v>
      </c>
      <c r="G27" s="90" t="s">
        <v>24</v>
      </c>
      <c r="H27" s="92"/>
      <c r="I27" s="94"/>
      <c r="J27" s="96"/>
      <c r="K27" s="92">
        <v>18</v>
      </c>
      <c r="L27" s="117">
        <v>149000</v>
      </c>
      <c r="M27" s="119">
        <v>149000</v>
      </c>
      <c r="N27" s="84"/>
      <c r="O27" s="86"/>
      <c r="P27" s="88"/>
      <c r="Q27" s="107"/>
      <c r="R27" s="109"/>
      <c r="S27" s="111"/>
      <c r="T27" s="81">
        <f t="shared" si="4"/>
        <v>149000</v>
      </c>
    </row>
    <row r="28" spans="1:20" ht="26.25" thickBot="1">
      <c r="A28" s="27">
        <v>9</v>
      </c>
      <c r="B28" s="28" t="s">
        <v>13</v>
      </c>
      <c r="C28" s="29">
        <v>1</v>
      </c>
      <c r="D28" s="30" t="s">
        <v>20</v>
      </c>
      <c r="E28" s="15">
        <v>10423034</v>
      </c>
      <c r="F28" s="5"/>
      <c r="G28" s="91"/>
      <c r="H28" s="93"/>
      <c r="I28" s="95"/>
      <c r="J28" s="97"/>
      <c r="K28" s="93"/>
      <c r="L28" s="118"/>
      <c r="M28" s="120"/>
      <c r="N28" s="85"/>
      <c r="O28" s="87"/>
      <c r="P28" s="89"/>
      <c r="Q28" s="108"/>
      <c r="R28" s="110"/>
      <c r="S28" s="112"/>
      <c r="T28" s="81"/>
    </row>
    <row r="29" spans="1:20" ht="25.5">
      <c r="A29" s="20">
        <v>10</v>
      </c>
      <c r="B29" s="21" t="s">
        <v>14</v>
      </c>
      <c r="C29" s="22">
        <v>1</v>
      </c>
      <c r="D29" s="22" t="s">
        <v>20</v>
      </c>
      <c r="E29" s="15">
        <v>10406776</v>
      </c>
      <c r="F29" s="5"/>
      <c r="G29" s="37" t="s">
        <v>24</v>
      </c>
      <c r="H29" s="40">
        <v>5</v>
      </c>
      <c r="I29" s="48">
        <v>23785</v>
      </c>
      <c r="J29" s="49">
        <f>I29*C29</f>
        <v>23785</v>
      </c>
      <c r="K29" s="40">
        <v>5</v>
      </c>
      <c r="L29" s="43">
        <v>37500</v>
      </c>
      <c r="M29" s="51">
        <f t="shared" ref="M29:M30" si="5">L29*C29</f>
        <v>37500</v>
      </c>
      <c r="N29" s="58"/>
      <c r="O29" s="57"/>
      <c r="P29" s="52"/>
      <c r="Q29" s="45"/>
      <c r="R29" s="43"/>
      <c r="S29" s="51"/>
      <c r="T29" s="42">
        <f t="shared" si="4"/>
        <v>23785</v>
      </c>
    </row>
    <row r="30" spans="1:20" ht="26.25" thickBot="1">
      <c r="A30" s="3">
        <v>11</v>
      </c>
      <c r="B30" s="6" t="s">
        <v>25</v>
      </c>
      <c r="C30" s="4">
        <v>2</v>
      </c>
      <c r="D30" s="4" t="s">
        <v>20</v>
      </c>
      <c r="E30" s="15">
        <v>10422508</v>
      </c>
      <c r="F30" s="5" t="s">
        <v>4</v>
      </c>
      <c r="G30" s="37" t="s">
        <v>24</v>
      </c>
      <c r="H30" s="41"/>
      <c r="I30" s="53"/>
      <c r="J30" s="54"/>
      <c r="K30" s="41">
        <v>10</v>
      </c>
      <c r="L30" s="55">
        <v>9300</v>
      </c>
      <c r="M30" s="56">
        <f t="shared" si="5"/>
        <v>18600</v>
      </c>
      <c r="N30" s="41"/>
      <c r="O30" s="53"/>
      <c r="P30" s="54"/>
      <c r="Q30" s="46"/>
      <c r="R30" s="53"/>
      <c r="S30" s="54"/>
      <c r="T30" s="42">
        <f t="shared" si="4"/>
        <v>18600</v>
      </c>
    </row>
    <row r="31" spans="1:20">
      <c r="A31" s="16"/>
      <c r="B31" s="16"/>
      <c r="C31" s="16"/>
      <c r="D31" s="16"/>
      <c r="E31" s="16"/>
      <c r="F31" s="16"/>
      <c r="G31" s="16"/>
      <c r="H31" s="16"/>
      <c r="I31" s="34"/>
      <c r="J31" s="34">
        <f>SUM(J29:J30)</f>
        <v>23785</v>
      </c>
      <c r="K31" s="35"/>
      <c r="L31" s="34"/>
      <c r="M31" s="34">
        <f>SUM(M20:M30)</f>
        <v>4654500</v>
      </c>
      <c r="N31" s="35"/>
      <c r="O31" s="34"/>
      <c r="P31" s="34">
        <f>SUM(P20:P30)</f>
        <v>1499000</v>
      </c>
      <c r="Q31" s="35"/>
      <c r="R31" s="34"/>
      <c r="S31" s="34">
        <f>SUM(S20:S30)</f>
        <v>2828200</v>
      </c>
      <c r="T31" s="47">
        <f>SUM(T20:T30)</f>
        <v>4590785</v>
      </c>
    </row>
    <row r="34" spans="1:22" ht="45" customHeight="1">
      <c r="G34" s="82" t="s">
        <v>36</v>
      </c>
      <c r="H34" s="82"/>
      <c r="I34" s="61">
        <v>4563746.0628839359</v>
      </c>
      <c r="J34" s="62"/>
      <c r="K34" s="62"/>
      <c r="L34" s="59" t="s">
        <v>35</v>
      </c>
      <c r="M34" s="60">
        <f>M23+M24</f>
        <v>2631000</v>
      </c>
      <c r="N34" s="62"/>
      <c r="O34" s="62"/>
      <c r="P34" s="62"/>
      <c r="Q34" s="83" t="s">
        <v>37</v>
      </c>
      <c r="R34" s="63">
        <v>695550</v>
      </c>
      <c r="S34" s="63">
        <f>R34*3</f>
        <v>2086650</v>
      </c>
      <c r="T34" s="42"/>
      <c r="V34" s="42"/>
    </row>
    <row r="35" spans="1:22"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83"/>
      <c r="R35" s="63">
        <v>705550</v>
      </c>
      <c r="S35" s="63">
        <f>R35*1</f>
        <v>705550</v>
      </c>
      <c r="T35" s="42"/>
      <c r="V35" s="42"/>
    </row>
    <row r="36" spans="1:22">
      <c r="I36" s="42"/>
      <c r="R36" s="42"/>
      <c r="S36" s="42">
        <f>SUM(S34:S35)</f>
        <v>2792200</v>
      </c>
      <c r="V36" s="42"/>
    </row>
    <row r="37" spans="1:22" ht="19.5" thickBot="1">
      <c r="A37" s="113" t="s">
        <v>42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22" s="16" customFormat="1" ht="15.75">
      <c r="A38" s="32" t="s">
        <v>22</v>
      </c>
      <c r="B38" s="33"/>
      <c r="C38" s="33"/>
      <c r="D38" s="33"/>
      <c r="E38" s="33"/>
      <c r="F38" s="33"/>
      <c r="G38" s="33"/>
      <c r="H38" s="114" t="s">
        <v>28</v>
      </c>
      <c r="I38" s="115"/>
      <c r="J38" s="116"/>
      <c r="K38" s="114" t="s">
        <v>29</v>
      </c>
      <c r="L38" s="115"/>
      <c r="M38" s="116"/>
      <c r="N38" s="114" t="s">
        <v>31</v>
      </c>
      <c r="O38" s="115"/>
      <c r="P38" s="116"/>
      <c r="Q38" s="115" t="s">
        <v>33</v>
      </c>
      <c r="R38" s="115"/>
      <c r="S38" s="116"/>
    </row>
    <row r="39" spans="1:22" s="16" customFormat="1" ht="48">
      <c r="A39" s="8" t="s">
        <v>0</v>
      </c>
      <c r="B39" s="9" t="s">
        <v>1</v>
      </c>
      <c r="C39" s="9" t="s">
        <v>5</v>
      </c>
      <c r="D39" s="9" t="s">
        <v>19</v>
      </c>
      <c r="E39" s="9" t="s">
        <v>2</v>
      </c>
      <c r="F39" s="7"/>
      <c r="G39" s="36" t="s">
        <v>6</v>
      </c>
      <c r="H39" s="38" t="s">
        <v>7</v>
      </c>
      <c r="I39" s="12" t="s">
        <v>8</v>
      </c>
      <c r="J39" s="39" t="s">
        <v>9</v>
      </c>
      <c r="K39" s="38" t="s">
        <v>7</v>
      </c>
      <c r="L39" s="12" t="s">
        <v>8</v>
      </c>
      <c r="M39" s="39" t="s">
        <v>9</v>
      </c>
      <c r="N39" s="38" t="s">
        <v>7</v>
      </c>
      <c r="O39" s="12" t="s">
        <v>8</v>
      </c>
      <c r="P39" s="39" t="s">
        <v>9</v>
      </c>
      <c r="Q39" s="44" t="s">
        <v>7</v>
      </c>
      <c r="R39" s="12" t="s">
        <v>8</v>
      </c>
      <c r="S39" s="39" t="s">
        <v>9</v>
      </c>
    </row>
    <row r="40" spans="1:22" s="16" customFormat="1" ht="25.5">
      <c r="A40" s="3">
        <v>1</v>
      </c>
      <c r="B40" s="6" t="s">
        <v>11</v>
      </c>
      <c r="C40" s="4">
        <v>2</v>
      </c>
      <c r="D40" s="4" t="s">
        <v>20</v>
      </c>
      <c r="E40" s="14">
        <v>10450870</v>
      </c>
      <c r="F40" s="5" t="s">
        <v>3</v>
      </c>
      <c r="G40" s="37" t="s">
        <v>23</v>
      </c>
      <c r="H40" s="40"/>
      <c r="I40" s="2"/>
      <c r="J40" s="50"/>
      <c r="K40" s="98" t="s">
        <v>40</v>
      </c>
      <c r="L40" s="99"/>
      <c r="M40" s="100"/>
      <c r="N40" s="58">
        <v>22</v>
      </c>
      <c r="O40" s="48">
        <v>545000</v>
      </c>
      <c r="P40" s="49">
        <f>O40*C40</f>
        <v>1090000</v>
      </c>
      <c r="Q40" s="45"/>
      <c r="R40" s="43"/>
      <c r="S40" s="51"/>
      <c r="T40" s="42">
        <f>MIN(S40, P40, M40, J40)</f>
        <v>1090000</v>
      </c>
    </row>
    <row r="41" spans="1:22" s="16" customFormat="1" ht="25.5">
      <c r="A41" s="3">
        <v>2</v>
      </c>
      <c r="B41" s="6" t="s">
        <v>15</v>
      </c>
      <c r="C41" s="4">
        <v>1</v>
      </c>
      <c r="D41" s="4" t="s">
        <v>21</v>
      </c>
      <c r="E41" s="15">
        <v>10423503</v>
      </c>
      <c r="F41" s="5" t="s">
        <v>3</v>
      </c>
      <c r="G41" s="37" t="s">
        <v>23</v>
      </c>
      <c r="H41" s="40"/>
      <c r="I41" s="2"/>
      <c r="J41" s="50"/>
      <c r="K41" s="101"/>
      <c r="L41" s="102"/>
      <c r="M41" s="103"/>
      <c r="N41" s="58">
        <v>22</v>
      </c>
      <c r="O41" s="57">
        <v>200790</v>
      </c>
      <c r="P41" s="52">
        <f>O41*C41</f>
        <v>200790</v>
      </c>
      <c r="Q41" s="45"/>
      <c r="R41" s="43"/>
      <c r="S41" s="51"/>
      <c r="T41" s="42">
        <f t="shared" ref="T41:T47" si="6">MIN(S41, P41, M41, J41)</f>
        <v>200790</v>
      </c>
    </row>
    <row r="42" spans="1:22" s="16" customFormat="1" ht="25.5">
      <c r="A42" s="3">
        <v>3</v>
      </c>
      <c r="B42" s="6" t="s">
        <v>16</v>
      </c>
      <c r="C42" s="4">
        <v>1</v>
      </c>
      <c r="D42" s="4" t="s">
        <v>21</v>
      </c>
      <c r="E42" s="15">
        <v>10450598</v>
      </c>
      <c r="F42" s="5" t="s">
        <v>3</v>
      </c>
      <c r="G42" s="37" t="s">
        <v>23</v>
      </c>
      <c r="H42" s="40"/>
      <c r="I42" s="2"/>
      <c r="J42" s="50"/>
      <c r="K42" s="101"/>
      <c r="L42" s="102"/>
      <c r="M42" s="103"/>
      <c r="N42" s="58"/>
      <c r="O42" s="57"/>
      <c r="P42" s="52"/>
      <c r="Q42" s="45"/>
      <c r="R42" s="43"/>
      <c r="S42" s="51"/>
      <c r="T42" s="42">
        <f t="shared" si="6"/>
        <v>0</v>
      </c>
    </row>
    <row r="43" spans="1:22" s="16" customFormat="1" ht="25.5">
      <c r="A43" s="3">
        <v>4</v>
      </c>
      <c r="B43" s="6" t="s">
        <v>27</v>
      </c>
      <c r="C43" s="4">
        <v>3</v>
      </c>
      <c r="D43" s="4" t="s">
        <v>21</v>
      </c>
      <c r="E43" s="15">
        <v>10450871</v>
      </c>
      <c r="F43" s="5" t="s">
        <v>3</v>
      </c>
      <c r="G43" s="37" t="s">
        <v>23</v>
      </c>
      <c r="H43" s="40"/>
      <c r="I43" s="2"/>
      <c r="J43" s="50"/>
      <c r="K43" s="101"/>
      <c r="L43" s="102"/>
      <c r="M43" s="103"/>
      <c r="N43" s="58"/>
      <c r="O43" s="57"/>
      <c r="P43" s="52"/>
      <c r="Q43" s="45" t="s">
        <v>34</v>
      </c>
      <c r="R43" s="57">
        <v>671500</v>
      </c>
      <c r="S43" s="52">
        <f>R43*C43</f>
        <v>2014500</v>
      </c>
      <c r="T43" s="42">
        <f t="shared" si="6"/>
        <v>2014500</v>
      </c>
    </row>
    <row r="44" spans="1:22" s="16" customFormat="1" ht="25.5">
      <c r="A44" s="3">
        <v>5</v>
      </c>
      <c r="B44" s="6" t="s">
        <v>26</v>
      </c>
      <c r="C44" s="4">
        <v>1</v>
      </c>
      <c r="D44" s="4" t="s">
        <v>21</v>
      </c>
      <c r="E44" s="15">
        <v>10450873</v>
      </c>
      <c r="F44" s="5" t="s">
        <v>3</v>
      </c>
      <c r="G44" s="37" t="s">
        <v>23</v>
      </c>
      <c r="H44" s="40"/>
      <c r="I44" s="2"/>
      <c r="J44" s="50"/>
      <c r="K44" s="101"/>
      <c r="L44" s="102"/>
      <c r="M44" s="103"/>
      <c r="N44" s="58"/>
      <c r="O44" s="57"/>
      <c r="P44" s="52"/>
      <c r="Q44" s="45" t="s">
        <v>34</v>
      </c>
      <c r="R44" s="57">
        <v>671500</v>
      </c>
      <c r="S44" s="52">
        <f>R44*C44</f>
        <v>671500</v>
      </c>
      <c r="T44" s="42">
        <f t="shared" si="6"/>
        <v>671500</v>
      </c>
    </row>
    <row r="45" spans="1:22" s="16" customFormat="1" ht="25.5">
      <c r="A45" s="3">
        <v>6</v>
      </c>
      <c r="B45" s="6" t="s">
        <v>17</v>
      </c>
      <c r="C45" s="4">
        <v>1</v>
      </c>
      <c r="D45" s="4" t="s">
        <v>21</v>
      </c>
      <c r="E45" s="15">
        <v>10423506</v>
      </c>
      <c r="F45" s="5" t="s">
        <v>3</v>
      </c>
      <c r="G45" s="37" t="s">
        <v>23</v>
      </c>
      <c r="H45" s="40"/>
      <c r="I45" s="2"/>
      <c r="J45" s="50"/>
      <c r="K45" s="101"/>
      <c r="L45" s="102"/>
      <c r="M45" s="103"/>
      <c r="N45" s="58">
        <v>22</v>
      </c>
      <c r="O45" s="57">
        <v>166840</v>
      </c>
      <c r="P45" s="52">
        <f>O45*C45</f>
        <v>166840</v>
      </c>
      <c r="Q45" s="45"/>
      <c r="R45" s="43"/>
      <c r="S45" s="51"/>
      <c r="T45" s="42">
        <f t="shared" si="6"/>
        <v>166840</v>
      </c>
    </row>
    <row r="46" spans="1:22" s="16" customFormat="1" ht="26.25" thickBot="1">
      <c r="A46" s="17">
        <v>7</v>
      </c>
      <c r="B46" s="18" t="s">
        <v>18</v>
      </c>
      <c r="C46" s="19">
        <v>4</v>
      </c>
      <c r="D46" s="19" t="s">
        <v>21</v>
      </c>
      <c r="E46" s="15">
        <v>10423507</v>
      </c>
      <c r="F46" s="5"/>
      <c r="G46" s="37" t="s">
        <v>24</v>
      </c>
      <c r="H46" s="40"/>
      <c r="I46" s="2"/>
      <c r="J46" s="50"/>
      <c r="K46" s="101"/>
      <c r="L46" s="102"/>
      <c r="M46" s="103"/>
      <c r="N46" s="58"/>
      <c r="O46" s="57"/>
      <c r="P46" s="52"/>
      <c r="Q46" s="45"/>
      <c r="R46" s="43"/>
      <c r="S46" s="51"/>
      <c r="T46" s="42">
        <f t="shared" si="6"/>
        <v>0</v>
      </c>
    </row>
    <row r="47" spans="1:22" s="16" customFormat="1" ht="25.5">
      <c r="A47" s="23">
        <v>8</v>
      </c>
      <c r="B47" s="24" t="s">
        <v>12</v>
      </c>
      <c r="C47" s="25">
        <v>1</v>
      </c>
      <c r="D47" s="26" t="s">
        <v>21</v>
      </c>
      <c r="E47" s="15">
        <v>10450875</v>
      </c>
      <c r="F47" s="5" t="s">
        <v>3</v>
      </c>
      <c r="G47" s="90" t="s">
        <v>24</v>
      </c>
      <c r="H47" s="92"/>
      <c r="I47" s="94"/>
      <c r="J47" s="96"/>
      <c r="K47" s="101"/>
      <c r="L47" s="102"/>
      <c r="M47" s="103"/>
      <c r="N47" s="84"/>
      <c r="O47" s="86"/>
      <c r="P47" s="88"/>
      <c r="Q47" s="107"/>
      <c r="R47" s="109"/>
      <c r="S47" s="111"/>
      <c r="T47" s="81">
        <f t="shared" si="6"/>
        <v>0</v>
      </c>
    </row>
    <row r="48" spans="1:22" s="16" customFormat="1" ht="26.25" thickBot="1">
      <c r="A48" s="27">
        <v>9</v>
      </c>
      <c r="B48" s="28" t="s">
        <v>13</v>
      </c>
      <c r="C48" s="29">
        <v>1</v>
      </c>
      <c r="D48" s="30" t="s">
        <v>20</v>
      </c>
      <c r="E48" s="15">
        <v>10423034</v>
      </c>
      <c r="F48" s="5"/>
      <c r="G48" s="91"/>
      <c r="H48" s="93"/>
      <c r="I48" s="95"/>
      <c r="J48" s="97"/>
      <c r="K48" s="101"/>
      <c r="L48" s="102"/>
      <c r="M48" s="103"/>
      <c r="N48" s="85"/>
      <c r="O48" s="87"/>
      <c r="P48" s="89"/>
      <c r="Q48" s="108"/>
      <c r="R48" s="110"/>
      <c r="S48" s="112"/>
      <c r="T48" s="81"/>
    </row>
    <row r="49" spans="1:22" s="16" customFormat="1" ht="25.5">
      <c r="A49" s="20">
        <v>10</v>
      </c>
      <c r="B49" s="21" t="s">
        <v>14</v>
      </c>
      <c r="C49" s="22">
        <v>1</v>
      </c>
      <c r="D49" s="22" t="s">
        <v>20</v>
      </c>
      <c r="E49" s="15">
        <v>10406776</v>
      </c>
      <c r="F49" s="5"/>
      <c r="G49" s="37" t="s">
        <v>24</v>
      </c>
      <c r="H49" s="40">
        <v>5</v>
      </c>
      <c r="I49" s="48">
        <v>23350</v>
      </c>
      <c r="J49" s="49">
        <f>I49*C49</f>
        <v>23350</v>
      </c>
      <c r="K49" s="101"/>
      <c r="L49" s="102"/>
      <c r="M49" s="103"/>
      <c r="N49" s="58"/>
      <c r="O49" s="57"/>
      <c r="P49" s="52"/>
      <c r="Q49" s="45"/>
      <c r="R49" s="43"/>
      <c r="S49" s="51"/>
      <c r="T49" s="42">
        <f t="shared" ref="T49:T50" si="7">MIN(S49, P49, M49, J49)</f>
        <v>23350</v>
      </c>
    </row>
    <row r="50" spans="1:22" s="16" customFormat="1" ht="26.25" thickBot="1">
      <c r="A50" s="3">
        <v>11</v>
      </c>
      <c r="B50" s="6" t="s">
        <v>25</v>
      </c>
      <c r="C50" s="4">
        <v>2</v>
      </c>
      <c r="D50" s="4" t="s">
        <v>20</v>
      </c>
      <c r="E50" s="15">
        <v>10422508</v>
      </c>
      <c r="F50" s="5" t="s">
        <v>4</v>
      </c>
      <c r="G50" s="37" t="s">
        <v>24</v>
      </c>
      <c r="H50" s="41"/>
      <c r="I50" s="53"/>
      <c r="J50" s="54"/>
      <c r="K50" s="104"/>
      <c r="L50" s="105"/>
      <c r="M50" s="106"/>
      <c r="N50" s="41"/>
      <c r="O50" s="53"/>
      <c r="P50" s="54"/>
      <c r="Q50" s="46"/>
      <c r="R50" s="53"/>
      <c r="S50" s="54"/>
      <c r="T50" s="42">
        <f t="shared" si="7"/>
        <v>0</v>
      </c>
    </row>
    <row r="51" spans="1:22" s="16" customFormat="1">
      <c r="I51" s="34"/>
      <c r="J51" s="34">
        <f>SUM(J49:J50)</f>
        <v>23350</v>
      </c>
      <c r="K51" s="35"/>
      <c r="L51" s="34"/>
      <c r="M51" s="34"/>
      <c r="N51" s="35"/>
      <c r="O51" s="34"/>
      <c r="P51" s="34">
        <f>SUM(P40:P50)</f>
        <v>1457630</v>
      </c>
      <c r="Q51" s="35"/>
      <c r="R51" s="34"/>
      <c r="S51" s="34">
        <f>SUM(S40:S50)</f>
        <v>2686000</v>
      </c>
      <c r="T51" s="47">
        <f>SUM(T40:T50)</f>
        <v>4166980</v>
      </c>
    </row>
    <row r="52" spans="1:22" s="16" customFormat="1"/>
    <row r="53" spans="1:22" s="16" customFormat="1"/>
    <row r="54" spans="1:22" s="16" customFormat="1" ht="73.5" customHeight="1">
      <c r="G54" s="82" t="s">
        <v>36</v>
      </c>
      <c r="H54" s="82"/>
      <c r="I54" s="61">
        <v>4563746.0628839359</v>
      </c>
      <c r="J54" s="62"/>
      <c r="K54" s="62"/>
      <c r="L54" s="66"/>
      <c r="M54" s="83" t="s">
        <v>39</v>
      </c>
      <c r="N54" s="83"/>
      <c r="O54" s="64">
        <v>495000</v>
      </c>
      <c r="P54" s="64">
        <f>C40*O54</f>
        <v>990000</v>
      </c>
      <c r="Q54" s="83" t="s">
        <v>37</v>
      </c>
      <c r="R54" s="63">
        <v>669000</v>
      </c>
      <c r="S54" s="63">
        <f>R54*3</f>
        <v>2007000</v>
      </c>
      <c r="T54" s="42"/>
      <c r="V54" s="42"/>
    </row>
    <row r="55" spans="1:22" s="16" customFormat="1"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83"/>
      <c r="R55" s="63">
        <v>669000</v>
      </c>
      <c r="S55" s="63">
        <f>R55*1</f>
        <v>669000</v>
      </c>
      <c r="T55" s="42"/>
      <c r="V55" s="42"/>
    </row>
    <row r="56" spans="1:22" s="16" customFormat="1">
      <c r="I56" s="42"/>
      <c r="R56" s="42"/>
      <c r="S56" s="42">
        <f>SUM(S54:S55)</f>
        <v>2676000</v>
      </c>
      <c r="V56" s="42"/>
    </row>
  </sheetData>
  <mergeCells count="58">
    <mergeCell ref="Q34:Q35"/>
    <mergeCell ref="G34:H34"/>
    <mergeCell ref="T27:T28"/>
    <mergeCell ref="Q27:Q28"/>
    <mergeCell ref="R27:R28"/>
    <mergeCell ref="S27:S28"/>
    <mergeCell ref="L27:L28"/>
    <mergeCell ref="M27:M28"/>
    <mergeCell ref="N27:N28"/>
    <mergeCell ref="O27:O28"/>
    <mergeCell ref="P27:P28"/>
    <mergeCell ref="G27:G28"/>
    <mergeCell ref="H27:H28"/>
    <mergeCell ref="I27:I28"/>
    <mergeCell ref="J27:J28"/>
    <mergeCell ref="K27:K28"/>
    <mergeCell ref="C17:S17"/>
    <mergeCell ref="H18:J18"/>
    <mergeCell ref="K18:M18"/>
    <mergeCell ref="N18:P18"/>
    <mergeCell ref="Q18:S18"/>
    <mergeCell ref="N2:P2"/>
    <mergeCell ref="N11:N12"/>
    <mergeCell ref="O11:O12"/>
    <mergeCell ref="P11:P12"/>
    <mergeCell ref="Q2:S2"/>
    <mergeCell ref="Q11:Q12"/>
    <mergeCell ref="R11:R12"/>
    <mergeCell ref="S11:S12"/>
    <mergeCell ref="H2:J2"/>
    <mergeCell ref="K2:M2"/>
    <mergeCell ref="L11:L12"/>
    <mergeCell ref="M11:M12"/>
    <mergeCell ref="G11:G12"/>
    <mergeCell ref="H11:H12"/>
    <mergeCell ref="I11:I12"/>
    <mergeCell ref="J11:J12"/>
    <mergeCell ref="K11:K12"/>
    <mergeCell ref="A37:S37"/>
    <mergeCell ref="H38:J38"/>
    <mergeCell ref="K38:M38"/>
    <mergeCell ref="N38:P38"/>
    <mergeCell ref="Q38:S38"/>
    <mergeCell ref="T47:T48"/>
    <mergeCell ref="G54:H54"/>
    <mergeCell ref="Q54:Q55"/>
    <mergeCell ref="N47:N48"/>
    <mergeCell ref="O47:O48"/>
    <mergeCell ref="P47:P48"/>
    <mergeCell ref="G47:G48"/>
    <mergeCell ref="H47:H48"/>
    <mergeCell ref="I47:I48"/>
    <mergeCell ref="J47:J48"/>
    <mergeCell ref="M54:N54"/>
    <mergeCell ref="K40:M50"/>
    <mergeCell ref="Q47:Q48"/>
    <mergeCell ref="R47:R48"/>
    <mergeCell ref="S47:S48"/>
  </mergeCells>
  <printOptions horizontalCentered="1" verticalCentered="1"/>
  <pageMargins left="0" right="0" top="0.15748031496062992" bottom="0.15748031496062992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Szyjewski</dc:creator>
  <cp:lastModifiedBy>Rafał Bednarek</cp:lastModifiedBy>
  <cp:lastPrinted>2018-02-19T08:48:01Z</cp:lastPrinted>
  <dcterms:created xsi:type="dcterms:W3CDTF">2017-01-26T12:26:45Z</dcterms:created>
  <dcterms:modified xsi:type="dcterms:W3CDTF">2018-03-08T07:54:31Z</dcterms:modified>
</cp:coreProperties>
</file>